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liethramosrivera/Downloads/"/>
    </mc:Choice>
  </mc:AlternateContent>
  <xr:revisionPtr revIDLastSave="0" documentId="13_ncr:1_{628B74C8-2335-F845-9C5F-BAE73C46C1E5}" xr6:coauthVersionLast="47" xr6:coauthVersionMax="47" xr10:uidLastSave="{00000000-0000-0000-0000-000000000000}"/>
  <bookViews>
    <workbookView xWindow="0" yWindow="500" windowWidth="28800" windowHeight="17500" activeTab="1" xr2:uid="{2A8AC837-D44E-0F4A-99CB-D9CB2AD91DAB}"/>
  </bookViews>
  <sheets>
    <sheet name="Plantilla" sheetId="1" r:id="rId1"/>
    <sheet name="Ejemplo" sheetId="2" r:id="rId2"/>
  </sheets>
  <definedNames>
    <definedName name="_xlnm.Print_Area" localSheetId="0">Plantilla!$A$1:$I$52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50" i="2" l="1"/>
  <c r="A49" i="2"/>
  <c r="A48" i="2"/>
  <c r="A47" i="2"/>
  <c r="A46" i="2"/>
  <c r="A45" i="2"/>
  <c r="E23" i="2"/>
  <c r="B25" i="2" s="1"/>
  <c r="E17" i="2"/>
  <c r="E18" i="2" s="1"/>
  <c r="E19" i="2" s="1"/>
  <c r="E9" i="2"/>
  <c r="B50" i="2" s="1"/>
  <c r="E8" i="2"/>
  <c r="B49" i="2" s="1"/>
  <c r="E7" i="2"/>
  <c r="B48" i="2" s="1"/>
  <c r="E6" i="2"/>
  <c r="B47" i="2" s="1"/>
  <c r="C47" i="2" s="1"/>
  <c r="E5" i="2"/>
  <c r="B46" i="2" s="1"/>
  <c r="C46" i="2" s="1"/>
  <c r="E4" i="2"/>
  <c r="E10" i="2" s="1"/>
  <c r="C48" i="2" l="1"/>
  <c r="C49" i="2"/>
  <c r="C50" i="2"/>
  <c r="B29" i="2"/>
  <c r="C34" i="2"/>
  <c r="B45" i="2"/>
  <c r="C45" i="2" l="1"/>
  <c r="C51" i="2" s="1"/>
  <c r="F29" i="2" s="1"/>
  <c r="C33" i="2" s="1"/>
  <c r="B51" i="2"/>
  <c r="A39" i="2"/>
  <c r="F34" i="2"/>
  <c r="F33" i="2" l="1"/>
  <c r="A38" i="2"/>
  <c r="F23" i="1" l="1"/>
  <c r="C25" i="1" s="1"/>
  <c r="F5" i="1"/>
  <c r="B50" i="1"/>
  <c r="B49" i="1"/>
  <c r="B48" i="1"/>
  <c r="B47" i="1"/>
  <c r="B46" i="1"/>
  <c r="B45" i="1"/>
  <c r="F9" i="1"/>
  <c r="C50" i="1" s="1"/>
  <c r="F17" i="1" l="1"/>
  <c r="F18" i="1" s="1"/>
  <c r="D50" i="1"/>
  <c r="F19" i="1" l="1"/>
  <c r="C46" i="1" l="1"/>
  <c r="D46" i="1" s="1"/>
  <c r="F8" i="1"/>
  <c r="C49" i="1" s="1"/>
  <c r="D49" i="1" s="1"/>
  <c r="F7" i="1"/>
  <c r="C48" i="1" s="1"/>
  <c r="D48" i="1" s="1"/>
  <c r="F6" i="1"/>
  <c r="C47" i="1" s="1"/>
  <c r="D47" i="1" s="1"/>
  <c r="F4" i="1"/>
  <c r="C45" i="1" l="1"/>
  <c r="F10" i="1"/>
  <c r="D34" i="1" s="1"/>
  <c r="B39" i="1" s="1"/>
  <c r="G34" i="1" l="1"/>
  <c r="C51" i="1"/>
  <c r="D45" i="1"/>
  <c r="D51" i="1" s="1"/>
  <c r="G29" i="1" s="1"/>
  <c r="C29" i="1"/>
  <c r="D33" i="1" l="1"/>
  <c r="B38" i="1" s="1"/>
  <c r="G33" i="1" l="1"/>
</calcChain>
</file>

<file path=xl/sharedStrings.xml><?xml version="1.0" encoding="utf-8"?>
<sst xmlns="http://schemas.openxmlformats.org/spreadsheetml/2006/main" count="113" uniqueCount="43">
  <si>
    <t>Pagas Alquiler</t>
  </si>
  <si>
    <t>SI</t>
  </si>
  <si>
    <t>NO</t>
  </si>
  <si>
    <t>Valor</t>
  </si>
  <si>
    <t>Mas de 3 empleados?</t>
  </si>
  <si>
    <t>Tu trabajas en tu restaurante?</t>
  </si>
  <si>
    <t>Importante asignarte un salario.</t>
  </si>
  <si>
    <t>Servicios Públicos Mensuales</t>
  </si>
  <si>
    <t>Desechables (Servilletas, empaques, pitillos)</t>
  </si>
  <si>
    <t>Encuentra aquí como calcular tu costo de venta</t>
  </si>
  <si>
    <t>Estimado de gasto Mensual</t>
  </si>
  <si>
    <t>Total</t>
  </si>
  <si>
    <t>Indica # de Platos de tu Menú</t>
  </si>
  <si>
    <t>x</t>
  </si>
  <si>
    <t>Estimación de Costo</t>
  </si>
  <si>
    <t>Si marcas NO, te generamos un estimado</t>
  </si>
  <si>
    <t>Costos Estimados de un Restaurante x plato</t>
  </si>
  <si>
    <t>PASO 1</t>
  </si>
  <si>
    <t>PASO 2</t>
  </si>
  <si>
    <t>PASO 3</t>
  </si>
  <si>
    <t>Venta Promedio por Plato</t>
  </si>
  <si>
    <t>Promedio de Platos vendidos en el mes</t>
  </si>
  <si>
    <t>Su precio de venta MINIMO sugerido será</t>
  </si>
  <si>
    <t>Si el COSTO DE INSUMOS  ESTIMADO DE UN PLATO es</t>
  </si>
  <si>
    <t>para garantizar que cubras todos los costos Directos de Operación y los Costos Variables</t>
  </si>
  <si>
    <t>DETERMINACION PORCENTAJE COSTOS OPERATIVOS</t>
  </si>
  <si>
    <t>Conoces las mermas ? (Promedio Mensual)</t>
  </si>
  <si>
    <t>Promedio de Venta Mensual $$</t>
  </si>
  <si>
    <t xml:space="preserve">Si esta cifra es 100%. Estas en PUNTO DE EQUILIBRIO </t>
  </si>
  <si>
    <t>Tu Margen de Utilidadad</t>
  </si>
  <si>
    <t>No exceder 10%</t>
  </si>
  <si>
    <t>No exceder 23% (incluido tu propio salario)</t>
  </si>
  <si>
    <t>No exceder 5%</t>
  </si>
  <si>
    <t>Puede variar por mes</t>
  </si>
  <si>
    <t>Aseo, Mantenimiento, Otros</t>
  </si>
  <si>
    <t>PASO 4</t>
  </si>
  <si>
    <t>Importante conocer porcentaje de gastos por Rubro</t>
  </si>
  <si>
    <t>CONCLUSIONES :</t>
  </si>
  <si>
    <r>
      <t xml:space="preserve">y tu </t>
    </r>
    <r>
      <rPr>
        <b/>
        <sz val="12"/>
        <color rgb="FFC00000"/>
        <rFont val="Calibri (Body)"/>
      </rPr>
      <t>COSTO OPERATIVO TOTAL</t>
    </r>
    <r>
      <rPr>
        <sz val="12"/>
        <color theme="1"/>
        <rFont val="Calibri"/>
        <family val="2"/>
        <scheme val="minor"/>
      </rPr>
      <t xml:space="preserve"> por vender ese plato es de</t>
    </r>
  </si>
  <si>
    <r>
      <t xml:space="preserve">Esto quiere decir que tu </t>
    </r>
    <r>
      <rPr>
        <b/>
        <sz val="12"/>
        <color rgb="FFC00000"/>
        <rFont val="Calibri (Body)"/>
      </rPr>
      <t>COSTO DIRECTO DE VENTA</t>
    </r>
    <r>
      <rPr>
        <sz val="12"/>
        <color theme="1"/>
        <rFont val="Calibri"/>
        <family val="2"/>
        <scheme val="minor"/>
      </rPr>
      <t xml:space="preserve"> por servir ese producto es</t>
    </r>
  </si>
  <si>
    <t>COSTOS EN RESTAURANTE DE COMIDAS RAPIDAS</t>
  </si>
  <si>
    <t>juliethrivera.com</t>
  </si>
  <si>
    <t xml:space="preserve">Conoces el Costo promedio de cada plato que está incluido en tu Menú?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</si>
</sst>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0.0%"/>
  </numFmts>
  <fonts count="1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rgb="FFC00000"/>
      <name val="Calibri (Body)"/>
    </font>
    <font>
      <sz val="14"/>
      <color theme="1"/>
      <name val="Calibri"/>
      <family val="2"/>
      <scheme val="minor"/>
    </font>
    <font>
      <u/>
      <sz val="12"/>
      <color rgb="FFFFC000"/>
      <name val="Calibri"/>
      <family val="2"/>
      <scheme val="minor"/>
    </font>
    <font>
      <b/>
      <u/>
      <sz val="12"/>
      <color rgb="FFFFC000"/>
      <name val="Calibri"/>
      <family val="2"/>
      <scheme val="minor"/>
    </font>
    <font>
      <sz val="12"/>
      <color rgb="FFFFC000"/>
      <name val="Calibri"/>
      <family val="2"/>
      <scheme val="minor"/>
    </font>
    <font>
      <b/>
      <sz val="12"/>
      <color rgb="FFFFC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99">
    <xf numFmtId="0" fontId="0" fillId="0" borderId="0" xfId="0"/>
    <xf numFmtId="44" fontId="0" fillId="0" borderId="0" xfId="1" applyFont="1"/>
    <xf numFmtId="0" fontId="2" fillId="0" borderId="0" xfId="0" applyFont="1"/>
    <xf numFmtId="44" fontId="0" fillId="0" borderId="0" xfId="0" applyNumberFormat="1"/>
    <xf numFmtId="9" fontId="0" fillId="0" borderId="0" xfId="2" applyFont="1"/>
    <xf numFmtId="44" fontId="0" fillId="0" borderId="0" xfId="1" applyFont="1" applyAlignment="1">
      <alignment horizontal="center" vertical="center"/>
    </xf>
    <xf numFmtId="0" fontId="2" fillId="3" borderId="2" xfId="0" applyFont="1" applyFill="1" applyBorder="1"/>
    <xf numFmtId="44" fontId="2" fillId="3" borderId="3" xfId="1" applyFont="1" applyFill="1" applyBorder="1"/>
    <xf numFmtId="44" fontId="2" fillId="3" borderId="4" xfId="1" applyFont="1" applyFill="1" applyBorder="1"/>
    <xf numFmtId="0" fontId="2" fillId="0" borderId="2" xfId="0" applyFont="1" applyBorder="1"/>
    <xf numFmtId="44" fontId="0" fillId="0" borderId="3" xfId="1" applyFont="1" applyBorder="1"/>
    <xf numFmtId="44" fontId="0" fillId="3" borderId="3" xfId="1" applyFont="1" applyFill="1" applyBorder="1"/>
    <xf numFmtId="44" fontId="2" fillId="0" borderId="3" xfId="1" applyFont="1" applyBorder="1"/>
    <xf numFmtId="0" fontId="2" fillId="0" borderId="4" xfId="0" applyFont="1" applyBorder="1"/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4" fontId="2" fillId="0" borderId="3" xfId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4" fontId="0" fillId="0" borderId="5" xfId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4" fontId="0" fillId="0" borderId="6" xfId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4" fontId="0" fillId="0" borderId="7" xfId="1" applyFont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44" fontId="0" fillId="3" borderId="3" xfId="1" applyFont="1" applyFill="1" applyBorder="1" applyAlignment="1">
      <alignment horizontal="center" vertical="center"/>
    </xf>
    <xf numFmtId="0" fontId="2" fillId="4" borderId="0" xfId="1" applyNumberFormat="1" applyFont="1" applyFill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44" fontId="2" fillId="3" borderId="3" xfId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4" fontId="0" fillId="0" borderId="1" xfId="1" applyFont="1" applyBorder="1" applyAlignment="1">
      <alignment horizontal="center" vertical="center"/>
    </xf>
    <xf numFmtId="0" fontId="0" fillId="0" borderId="9" xfId="0" applyBorder="1"/>
    <xf numFmtId="44" fontId="0" fillId="0" borderId="0" xfId="1" applyFont="1" applyBorder="1"/>
    <xf numFmtId="0" fontId="0" fillId="0" borderId="9" xfId="0" applyBorder="1" applyAlignment="1">
      <alignment wrapText="1"/>
    </xf>
    <xf numFmtId="0" fontId="0" fillId="0" borderId="9" xfId="0" applyBorder="1" applyAlignment="1"/>
    <xf numFmtId="0" fontId="0" fillId="0" borderId="1" xfId="0" applyBorder="1" applyAlignment="1">
      <alignment horizontal="left" vertical="center"/>
    </xf>
    <xf numFmtId="44" fontId="0" fillId="0" borderId="3" xfId="1" applyFont="1" applyBorder="1" applyAlignment="1">
      <alignment horizontal="center" vertical="center"/>
    </xf>
    <xf numFmtId="0" fontId="0" fillId="0" borderId="4" xfId="0" applyBorder="1"/>
    <xf numFmtId="0" fontId="2" fillId="3" borderId="9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44" fontId="7" fillId="3" borderId="0" xfId="1" applyFont="1" applyFill="1" applyBorder="1" applyAlignment="1">
      <alignment horizontal="centerContinuous" vertical="center"/>
    </xf>
    <xf numFmtId="164" fontId="8" fillId="0" borderId="0" xfId="2" applyNumberFormat="1" applyFont="1" applyBorder="1" applyAlignment="1">
      <alignment horizontal="right"/>
    </xf>
    <xf numFmtId="0" fontId="0" fillId="0" borderId="0" xfId="0" applyBorder="1"/>
    <xf numFmtId="0" fontId="0" fillId="0" borderId="10" xfId="0" applyBorder="1"/>
    <xf numFmtId="0" fontId="0" fillId="0" borderId="11" xfId="0" applyBorder="1"/>
    <xf numFmtId="44" fontId="9" fillId="3" borderId="8" xfId="1" applyFont="1" applyFill="1" applyBorder="1" applyAlignment="1">
      <alignment horizontal="centerContinuous" vertical="center"/>
    </xf>
    <xf numFmtId="0" fontId="0" fillId="0" borderId="8" xfId="0" applyBorder="1"/>
    <xf numFmtId="0" fontId="0" fillId="0" borderId="12" xfId="0" applyBorder="1"/>
    <xf numFmtId="9" fontId="8" fillId="0" borderId="8" xfId="2" applyFont="1" applyBorder="1"/>
    <xf numFmtId="0" fontId="11" fillId="0" borderId="0" xfId="0" applyFont="1"/>
    <xf numFmtId="44" fontId="0" fillId="3" borderId="10" xfId="1" applyFont="1" applyFill="1" applyBorder="1"/>
    <xf numFmtId="0" fontId="0" fillId="0" borderId="13" xfId="0" applyBorder="1"/>
    <xf numFmtId="44" fontId="0" fillId="3" borderId="0" xfId="1" applyFont="1" applyFill="1" applyBorder="1"/>
    <xf numFmtId="44" fontId="0" fillId="0" borderId="0" xfId="1" applyFont="1" applyBorder="1" applyAlignment="1">
      <alignment horizontal="center" vertical="center"/>
    </xf>
    <xf numFmtId="9" fontId="0" fillId="0" borderId="10" xfId="2" applyFont="1" applyBorder="1"/>
    <xf numFmtId="44" fontId="0" fillId="0" borderId="0" xfId="1" applyFont="1" applyBorder="1" applyAlignment="1">
      <alignment horizontal="centerContinuous"/>
    </xf>
    <xf numFmtId="44" fontId="0" fillId="0" borderId="10" xfId="0" applyNumberFormat="1" applyBorder="1"/>
    <xf numFmtId="0" fontId="0" fillId="0" borderId="0" xfId="0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9" fontId="3" fillId="0" borderId="0" xfId="0" applyNumberFormat="1" applyFont="1" applyBorder="1" applyAlignment="1">
      <alignment horizontal="center" vertical="center"/>
    </xf>
    <xf numFmtId="44" fontId="0" fillId="0" borderId="0" xfId="1" applyFont="1" applyBorder="1" applyAlignment="1"/>
    <xf numFmtId="44" fontId="0" fillId="2" borderId="10" xfId="1" applyFont="1" applyFill="1" applyBorder="1" applyAlignment="1">
      <alignment horizontal="center" vertical="center"/>
    </xf>
    <xf numFmtId="44" fontId="0" fillId="0" borderId="0" xfId="0" applyNumberFormat="1" applyBorder="1" applyAlignment="1">
      <alignment horizontal="center" vertical="center"/>
    </xf>
    <xf numFmtId="9" fontId="4" fillId="3" borderId="0" xfId="2" applyFont="1" applyFill="1" applyBorder="1" applyAlignment="1">
      <alignment horizontal="center" vertical="center"/>
    </xf>
    <xf numFmtId="44" fontId="7" fillId="0" borderId="0" xfId="1" applyFont="1" applyBorder="1"/>
    <xf numFmtId="44" fontId="0" fillId="0" borderId="0" xfId="0" applyNumberFormat="1" applyBorder="1"/>
    <xf numFmtId="164" fontId="0" fillId="3" borderId="10" xfId="0" applyNumberFormat="1" applyFill="1" applyBorder="1"/>
    <xf numFmtId="0" fontId="2" fillId="3" borderId="9" xfId="0" applyFont="1" applyFill="1" applyBorder="1"/>
    <xf numFmtId="0" fontId="11" fillId="3" borderId="9" xfId="0" applyFont="1" applyFill="1" applyBorder="1"/>
    <xf numFmtId="0" fontId="11" fillId="3" borderId="0" xfId="0" applyFont="1" applyFill="1" applyBorder="1" applyAlignment="1">
      <alignment horizontal="center" vertical="center"/>
    </xf>
    <xf numFmtId="44" fontId="11" fillId="3" borderId="0" xfId="1" applyFont="1" applyFill="1" applyBorder="1" applyAlignment="1">
      <alignment horizontal="center" vertical="center"/>
    </xf>
    <xf numFmtId="44" fontId="11" fillId="3" borderId="0" xfId="1" applyFont="1" applyFill="1" applyBorder="1"/>
    <xf numFmtId="0" fontId="11" fillId="3" borderId="0" xfId="0" applyFont="1" applyFill="1" applyBorder="1"/>
    <xf numFmtId="0" fontId="11" fillId="0" borderId="10" xfId="0" applyFont="1" applyBorder="1"/>
    <xf numFmtId="0" fontId="11" fillId="3" borderId="11" xfId="0" applyFont="1" applyFill="1" applyBorder="1"/>
    <xf numFmtId="0" fontId="11" fillId="3" borderId="8" xfId="0" applyFont="1" applyFill="1" applyBorder="1" applyAlignment="1">
      <alignment horizontal="center" vertical="center"/>
    </xf>
    <xf numFmtId="44" fontId="11" fillId="3" borderId="8" xfId="1" applyFont="1" applyFill="1" applyBorder="1" applyAlignment="1">
      <alignment horizontal="center" vertical="center"/>
    </xf>
    <xf numFmtId="44" fontId="11" fillId="3" borderId="8" xfId="1" applyFont="1" applyFill="1" applyBorder="1"/>
    <xf numFmtId="0" fontId="11" fillId="3" borderId="8" xfId="0" applyFont="1" applyFill="1" applyBorder="1"/>
    <xf numFmtId="0" fontId="11" fillId="0" borderId="12" xfId="0" applyFont="1" applyBorder="1"/>
    <xf numFmtId="0" fontId="5" fillId="0" borderId="0" xfId="3"/>
    <xf numFmtId="0" fontId="5" fillId="0" borderId="0" xfId="3" applyFill="1"/>
    <xf numFmtId="0" fontId="13" fillId="5" borderId="0" xfId="3" applyFont="1" applyFill="1"/>
    <xf numFmtId="0" fontId="0" fillId="5" borderId="0" xfId="0" applyFill="1"/>
    <xf numFmtId="0" fontId="14" fillId="5" borderId="0" xfId="0" applyFont="1" applyFill="1"/>
    <xf numFmtId="0" fontId="15" fillId="5" borderId="2" xfId="0" applyFont="1" applyFill="1" applyBorder="1"/>
    <xf numFmtId="0" fontId="15" fillId="5" borderId="3" xfId="0" applyFont="1" applyFill="1" applyBorder="1" applyAlignment="1">
      <alignment horizontal="center" vertical="center"/>
    </xf>
    <xf numFmtId="44" fontId="15" fillId="5" borderId="3" xfId="1" applyFont="1" applyFill="1" applyBorder="1" applyAlignment="1">
      <alignment horizontal="center" vertical="center"/>
    </xf>
    <xf numFmtId="44" fontId="15" fillId="5" borderId="3" xfId="1" applyFont="1" applyFill="1" applyBorder="1"/>
    <xf numFmtId="0" fontId="15" fillId="5" borderId="4" xfId="0" applyFont="1" applyFill="1" applyBorder="1"/>
    <xf numFmtId="0" fontId="15" fillId="5" borderId="0" xfId="0" applyFont="1" applyFill="1"/>
    <xf numFmtId="0" fontId="14" fillId="5" borderId="1" xfId="0" applyFont="1" applyFill="1" applyBorder="1" applyAlignment="1">
      <alignment horizontal="left" vertical="center"/>
    </xf>
    <xf numFmtId="44" fontId="14" fillId="5" borderId="3" xfId="1" applyFont="1" applyFill="1" applyBorder="1" applyAlignment="1">
      <alignment horizontal="center" vertical="center"/>
    </xf>
    <xf numFmtId="44" fontId="14" fillId="5" borderId="3" xfId="1" applyFont="1" applyFill="1" applyBorder="1"/>
    <xf numFmtId="0" fontId="14" fillId="5" borderId="4" xfId="0" applyFont="1" applyFill="1" applyBorder="1"/>
    <xf numFmtId="0" fontId="12" fillId="5" borderId="0" xfId="3" applyFont="1" applyFill="1"/>
    <xf numFmtId="44" fontId="14" fillId="5" borderId="0" xfId="1" applyFont="1" applyFill="1"/>
    <xf numFmtId="44" fontId="6" fillId="3" borderId="0" xfId="0" applyNumberFormat="1" applyFont="1" applyFill="1" applyBorder="1" applyAlignment="1">
      <alignment horizontal="center" vertical="center"/>
    </xf>
    <xf numFmtId="44" fontId="0" fillId="3" borderId="0" xfId="1" applyFont="1" applyFill="1" applyBorder="1" applyAlignment="1">
      <alignment horizontal="center" vertical="center"/>
    </xf>
  </cellXfs>
  <cellStyles count="4">
    <cellStyle name="Currency" xfId="1" builtinId="4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5105400</xdr:colOff>
      <xdr:row>32</xdr:row>
      <xdr:rowOff>139700</xdr:rowOff>
    </xdr:from>
    <xdr:to>
      <xdr:col>3</xdr:col>
      <xdr:colOff>139700</xdr:colOff>
      <xdr:row>32</xdr:row>
      <xdr:rowOff>139700</xdr:rowOff>
    </xdr:to>
    <xdr:cxnSp macro="">
      <xdr:nvCxnSpPr>
        <xdr:cNvPr id="3" name="Straight Arrow Connector 2">
          <a:extLst>
            <a:ext uri="{FF2B5EF4-FFF2-40B4-BE49-F238E27FC236}">
              <a16:creationId xmlns:a16="http://schemas.microsoft.com/office/drawing/2014/main" id="{5601DB44-D11E-CC4F-804E-E541C96DCC8E}"/>
            </a:ext>
          </a:extLst>
        </xdr:cNvPr>
        <xdr:cNvCxnSpPr/>
      </xdr:nvCxnSpPr>
      <xdr:spPr>
        <a:xfrm>
          <a:off x="5105400" y="7505700"/>
          <a:ext cx="16256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5130800</xdr:colOff>
      <xdr:row>33</xdr:row>
      <xdr:rowOff>152400</xdr:rowOff>
    </xdr:from>
    <xdr:to>
      <xdr:col>3</xdr:col>
      <xdr:colOff>165100</xdr:colOff>
      <xdr:row>33</xdr:row>
      <xdr:rowOff>152400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2D922760-344C-8B41-A0BB-6EE2D3685AA3}"/>
            </a:ext>
          </a:extLst>
        </xdr:cNvPr>
        <xdr:cNvCxnSpPr/>
      </xdr:nvCxnSpPr>
      <xdr:spPr>
        <a:xfrm>
          <a:off x="5130800" y="7721600"/>
          <a:ext cx="16256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5105400</xdr:colOff>
      <xdr:row>32</xdr:row>
      <xdr:rowOff>139700</xdr:rowOff>
    </xdr:from>
    <xdr:to>
      <xdr:col>2</xdr:col>
      <xdr:colOff>139700</xdr:colOff>
      <xdr:row>32</xdr:row>
      <xdr:rowOff>139700</xdr:rowOff>
    </xdr:to>
    <xdr:cxnSp macro="">
      <xdr:nvCxnSpPr>
        <xdr:cNvPr id="2" name="Straight Arrow Connector 1">
          <a:extLst>
            <a:ext uri="{FF2B5EF4-FFF2-40B4-BE49-F238E27FC236}">
              <a16:creationId xmlns:a16="http://schemas.microsoft.com/office/drawing/2014/main" id="{E78C20EC-FCFB-9D46-A1A8-30042E1A96E9}"/>
            </a:ext>
          </a:extLst>
        </xdr:cNvPr>
        <xdr:cNvCxnSpPr/>
      </xdr:nvCxnSpPr>
      <xdr:spPr>
        <a:xfrm>
          <a:off x="5105400" y="7505700"/>
          <a:ext cx="17526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5130800</xdr:colOff>
      <xdr:row>33</xdr:row>
      <xdr:rowOff>152400</xdr:rowOff>
    </xdr:from>
    <xdr:to>
      <xdr:col>2</xdr:col>
      <xdr:colOff>165100</xdr:colOff>
      <xdr:row>33</xdr:row>
      <xdr:rowOff>152400</xdr:rowOff>
    </xdr:to>
    <xdr:cxnSp macro="">
      <xdr:nvCxnSpPr>
        <xdr:cNvPr id="3" name="Straight Arrow Connector 2">
          <a:extLst>
            <a:ext uri="{FF2B5EF4-FFF2-40B4-BE49-F238E27FC236}">
              <a16:creationId xmlns:a16="http://schemas.microsoft.com/office/drawing/2014/main" id="{93412B67-7CF9-0040-9C2B-AB237C002477}"/>
            </a:ext>
          </a:extLst>
        </xdr:cNvPr>
        <xdr:cNvCxnSpPr/>
      </xdr:nvCxnSpPr>
      <xdr:spPr>
        <a:xfrm>
          <a:off x="5130800" y="7721600"/>
          <a:ext cx="17526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juliethrivera.com/" TargetMode="External"/><Relationship Id="rId2" Type="http://schemas.openxmlformats.org/officeDocument/2006/relationships/hyperlink" Target="https://www.juliethrivera.com/estas-costeando-realmente-bien-tus-recetas/" TargetMode="External"/><Relationship Id="rId1" Type="http://schemas.openxmlformats.org/officeDocument/2006/relationships/hyperlink" Target="https://www.juliethrivera.com/analisis-de-merma-e-incidencias-en-el-menu/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s://www.juliethrivera.com/como-iniciar-y-administrar-un-restaurante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https://www.juliethrivera.com/estas-costeando-realmente-bien-tus-recetas/" TargetMode="External"/><Relationship Id="rId1" Type="http://schemas.openxmlformats.org/officeDocument/2006/relationships/hyperlink" Target="https://www.juliethrivera.com/analisis-de-merma-e-incidencias-en-el-men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E74F26-63B2-E44F-96C4-9315F284E98F}">
  <dimension ref="B1:K51"/>
  <sheetViews>
    <sheetView showGridLines="0" zoomScale="110" zoomScaleNormal="110" workbookViewId="0">
      <selection activeCell="C36" sqref="C36"/>
    </sheetView>
  </sheetViews>
  <sheetFormatPr baseColWidth="10" defaultRowHeight="16" x14ac:dyDescent="0.2"/>
  <cols>
    <col min="1" max="1" width="3.6640625" customWidth="1"/>
    <col min="2" max="2" width="74.83203125" bestFit="1" customWidth="1"/>
    <col min="3" max="3" width="13.33203125" style="14" customWidth="1"/>
    <col min="4" max="4" width="11.6640625" style="5" customWidth="1"/>
    <col min="5" max="5" width="15" style="1" bestFit="1" customWidth="1"/>
    <col min="6" max="6" width="22" customWidth="1"/>
    <col min="7" max="7" width="12" customWidth="1"/>
    <col min="8" max="8" width="15.6640625" customWidth="1"/>
  </cols>
  <sheetData>
    <row r="1" spans="2:8" x14ac:dyDescent="0.2">
      <c r="B1" s="84" t="s">
        <v>40</v>
      </c>
      <c r="F1" s="82" t="s">
        <v>41</v>
      </c>
    </row>
    <row r="2" spans="2:8" ht="17" thickBot="1" x14ac:dyDescent="0.25"/>
    <row r="3" spans="2:8" ht="17" thickBot="1" x14ac:dyDescent="0.25">
      <c r="B3" s="85" t="s">
        <v>17</v>
      </c>
      <c r="C3" s="86" t="s">
        <v>1</v>
      </c>
      <c r="D3" s="87" t="s">
        <v>2</v>
      </c>
      <c r="E3" s="88" t="s">
        <v>3</v>
      </c>
      <c r="F3" s="89" t="s">
        <v>14</v>
      </c>
    </row>
    <row r="4" spans="2:8" x14ac:dyDescent="0.2">
      <c r="B4" s="30" t="s">
        <v>0</v>
      </c>
      <c r="C4" s="17" t="s">
        <v>13</v>
      </c>
      <c r="D4" s="18"/>
      <c r="E4" s="31">
        <v>1000000</v>
      </c>
      <c r="F4" s="50">
        <f>IF(C4="x",E4,0)</f>
        <v>1000000</v>
      </c>
    </row>
    <row r="5" spans="2:8" x14ac:dyDescent="0.2">
      <c r="B5" s="30" t="s">
        <v>4</v>
      </c>
      <c r="C5" s="19"/>
      <c r="D5" s="20"/>
      <c r="E5" s="31"/>
      <c r="F5" s="50" t="str">
        <f>IFERROR(_xlfn.IFS(C5="x",E5,D5="x",E5)," ")</f>
        <v xml:space="preserve"> </v>
      </c>
    </row>
    <row r="6" spans="2:8" x14ac:dyDescent="0.2">
      <c r="B6" s="30" t="s">
        <v>5</v>
      </c>
      <c r="C6" s="19"/>
      <c r="D6" s="20"/>
      <c r="E6" s="31"/>
      <c r="F6" s="50">
        <f t="shared" ref="F6:F8" si="0">IF(C6="x",E6,0)</f>
        <v>0</v>
      </c>
      <c r="G6" s="95" t="s">
        <v>6</v>
      </c>
      <c r="H6" s="83"/>
    </row>
    <row r="7" spans="2:8" x14ac:dyDescent="0.2">
      <c r="B7" s="30" t="s">
        <v>7</v>
      </c>
      <c r="C7" s="19"/>
      <c r="D7" s="20"/>
      <c r="E7" s="31"/>
      <c r="F7" s="50">
        <f t="shared" si="0"/>
        <v>0</v>
      </c>
    </row>
    <row r="8" spans="2:8" x14ac:dyDescent="0.2">
      <c r="B8" s="33" t="s">
        <v>8</v>
      </c>
      <c r="C8" s="19"/>
      <c r="D8" s="20"/>
      <c r="E8" s="31"/>
      <c r="F8" s="50">
        <f t="shared" si="0"/>
        <v>0</v>
      </c>
      <c r="G8" t="s">
        <v>10</v>
      </c>
    </row>
    <row r="9" spans="2:8" ht="18" thickBot="1" x14ac:dyDescent="0.25">
      <c r="B9" s="32" t="s">
        <v>34</v>
      </c>
      <c r="C9" s="19"/>
      <c r="D9" s="20"/>
      <c r="E9" s="31"/>
      <c r="F9" s="50">
        <f t="shared" ref="F9" si="1">IF(C9="x",E9,0)</f>
        <v>0</v>
      </c>
      <c r="G9" t="s">
        <v>10</v>
      </c>
    </row>
    <row r="10" spans="2:8" ht="31" customHeight="1" thickBot="1" x14ac:dyDescent="0.25">
      <c r="B10" s="6" t="s">
        <v>11</v>
      </c>
      <c r="C10" s="23"/>
      <c r="D10" s="24"/>
      <c r="E10" s="11"/>
      <c r="F10" s="8">
        <f>SUM(F4:F9)</f>
        <v>1000000</v>
      </c>
    </row>
    <row r="11" spans="2:8" x14ac:dyDescent="0.2">
      <c r="F11" s="1"/>
    </row>
    <row r="12" spans="2:8" x14ac:dyDescent="0.2">
      <c r="F12" s="1"/>
    </row>
    <row r="13" spans="2:8" x14ac:dyDescent="0.2">
      <c r="F13" s="1"/>
    </row>
    <row r="14" spans="2:8" x14ac:dyDescent="0.2">
      <c r="B14" s="90" t="s">
        <v>18</v>
      </c>
      <c r="F14" s="1"/>
    </row>
    <row r="15" spans="2:8" ht="26" customHeight="1" thickBot="1" x14ac:dyDescent="0.25">
      <c r="B15" t="s">
        <v>12</v>
      </c>
      <c r="C15" s="25">
        <v>38</v>
      </c>
    </row>
    <row r="16" spans="2:8" ht="17" thickBot="1" x14ac:dyDescent="0.25">
      <c r="B16" s="9"/>
      <c r="C16" s="15" t="s">
        <v>1</v>
      </c>
      <c r="D16" s="16" t="s">
        <v>2</v>
      </c>
      <c r="E16" s="12" t="s">
        <v>3</v>
      </c>
      <c r="F16" s="13"/>
      <c r="H16" s="1"/>
    </row>
    <row r="17" spans="2:11" x14ac:dyDescent="0.2">
      <c r="B17" s="33" t="s">
        <v>42</v>
      </c>
      <c r="C17" s="17" t="s">
        <v>13</v>
      </c>
      <c r="D17" s="18"/>
      <c r="E17" s="31"/>
      <c r="F17" s="50">
        <f>IFERROR(IF(C17="x",(E17*C15),((F23*50%)/C15))," ")</f>
        <v>0</v>
      </c>
      <c r="G17" s="95" t="s">
        <v>9</v>
      </c>
      <c r="H17" s="96"/>
      <c r="I17" s="84"/>
    </row>
    <row r="18" spans="2:11" ht="18" thickBot="1" x14ac:dyDescent="0.25">
      <c r="B18" s="32" t="s">
        <v>26</v>
      </c>
      <c r="C18" s="21"/>
      <c r="D18" s="22"/>
      <c r="E18" s="31"/>
      <c r="F18" s="50">
        <f>IFERROR(_xlfn.IFS(C18="x",E18,D18="x",(F17*10%),D18=" ",(F17*10%)),0)</f>
        <v>0</v>
      </c>
      <c r="G18" s="95" t="s">
        <v>15</v>
      </c>
      <c r="H18" s="84"/>
      <c r="I18" s="84"/>
    </row>
    <row r="19" spans="2:11" ht="32" customHeight="1" thickBot="1" x14ac:dyDescent="0.25">
      <c r="B19" s="6" t="s">
        <v>16</v>
      </c>
      <c r="C19" s="26"/>
      <c r="D19" s="27"/>
      <c r="E19" s="7"/>
      <c r="F19" s="8">
        <f>IFERROR((F17+F18)/C15," ")</f>
        <v>0</v>
      </c>
    </row>
    <row r="20" spans="2:11" x14ac:dyDescent="0.2">
      <c r="F20" s="1"/>
    </row>
    <row r="21" spans="2:11" ht="17" thickBot="1" x14ac:dyDescent="0.25">
      <c r="F21" s="1"/>
    </row>
    <row r="22" spans="2:11" ht="17" thickBot="1" x14ac:dyDescent="0.25">
      <c r="B22" s="85" t="s">
        <v>19</v>
      </c>
      <c r="C22" s="86" t="s">
        <v>1</v>
      </c>
      <c r="D22" s="87" t="s">
        <v>2</v>
      </c>
      <c r="E22" s="88" t="s">
        <v>3</v>
      </c>
      <c r="F22" s="89"/>
      <c r="G22" s="51"/>
      <c r="H22" s="4"/>
    </row>
    <row r="23" spans="2:11" ht="17" thickBot="1" x14ac:dyDescent="0.25">
      <c r="B23" s="30" t="s">
        <v>27</v>
      </c>
      <c r="C23" s="28"/>
      <c r="D23" s="29"/>
      <c r="E23" s="31"/>
      <c r="F23" s="52" t="str">
        <f>IFERROR(_xlfn.IFS(C23="x",E23,D23="x",0)," ")</f>
        <v xml:space="preserve"> </v>
      </c>
      <c r="G23" s="43"/>
      <c r="H23" s="3"/>
    </row>
    <row r="24" spans="2:11" ht="17" thickBot="1" x14ac:dyDescent="0.25">
      <c r="B24" s="30" t="s">
        <v>21</v>
      </c>
      <c r="C24" s="28"/>
      <c r="D24" s="53"/>
      <c r="E24" s="31"/>
      <c r="F24" s="42"/>
      <c r="G24" s="54"/>
      <c r="H24" s="3"/>
      <c r="K24" s="4"/>
    </row>
    <row r="25" spans="2:11" x14ac:dyDescent="0.2">
      <c r="B25" s="30" t="s">
        <v>20</v>
      </c>
      <c r="C25" s="98" t="str">
        <f>IFERROR(+F23/C24," ")</f>
        <v xml:space="preserve"> </v>
      </c>
      <c r="D25" s="98"/>
      <c r="E25" s="55"/>
      <c r="F25" s="42"/>
      <c r="G25" s="56"/>
    </row>
    <row r="26" spans="2:11" x14ac:dyDescent="0.2">
      <c r="B26" s="30"/>
      <c r="C26" s="57"/>
      <c r="D26" s="53"/>
      <c r="E26" s="31"/>
      <c r="F26" s="42"/>
      <c r="G26" s="56"/>
    </row>
    <row r="27" spans="2:11" x14ac:dyDescent="0.2">
      <c r="B27" s="30"/>
      <c r="C27" s="58"/>
      <c r="D27" s="53"/>
      <c r="E27" s="31"/>
      <c r="F27" s="42"/>
      <c r="G27" s="56"/>
    </row>
    <row r="28" spans="2:11" x14ac:dyDescent="0.2">
      <c r="B28" s="30"/>
      <c r="C28" s="58"/>
      <c r="D28" s="59">
        <v>0.3</v>
      </c>
      <c r="E28" s="31"/>
      <c r="F28" s="42"/>
      <c r="G28" s="56"/>
    </row>
    <row r="29" spans="2:11" ht="32" customHeight="1" x14ac:dyDescent="0.2">
      <c r="B29" s="32" t="s">
        <v>23</v>
      </c>
      <c r="C29" s="97">
        <f>+F19</f>
        <v>0</v>
      </c>
      <c r="D29" s="97"/>
      <c r="E29" s="60" t="s">
        <v>22</v>
      </c>
      <c r="F29" s="31"/>
      <c r="G29" s="61">
        <f>IFERROR(CEILING((+F19+(F19*D51))/(1-D28),1000)," ")</f>
        <v>0</v>
      </c>
      <c r="I29" s="3"/>
    </row>
    <row r="30" spans="2:11" x14ac:dyDescent="0.2">
      <c r="B30" s="30" t="s">
        <v>24</v>
      </c>
      <c r="C30" s="57"/>
      <c r="D30" s="53"/>
      <c r="E30" s="31"/>
      <c r="F30" s="42"/>
      <c r="G30" s="43"/>
      <c r="H30" s="4"/>
    </row>
    <row r="31" spans="2:11" x14ac:dyDescent="0.2">
      <c r="B31" s="30"/>
      <c r="C31" s="57"/>
      <c r="D31" s="53"/>
      <c r="E31" s="31"/>
      <c r="F31" s="42"/>
      <c r="G31" s="43"/>
    </row>
    <row r="32" spans="2:11" x14ac:dyDescent="0.2">
      <c r="B32" s="30"/>
      <c r="C32" s="57"/>
      <c r="D32" s="53"/>
      <c r="E32" s="31"/>
      <c r="F32" s="42"/>
      <c r="G32" s="43"/>
    </row>
    <row r="33" spans="2:7" x14ac:dyDescent="0.2">
      <c r="B33" s="33" t="s">
        <v>39</v>
      </c>
      <c r="C33" s="62"/>
      <c r="D33" s="63">
        <f>IFERROR(+C29/G29,0)</f>
        <v>0</v>
      </c>
      <c r="E33" s="64" t="s">
        <v>29</v>
      </c>
      <c r="F33" s="65"/>
      <c r="G33" s="66">
        <f>IFERROR(1-D33," ")</f>
        <v>1</v>
      </c>
    </row>
    <row r="34" spans="2:7" ht="17" x14ac:dyDescent="0.2">
      <c r="B34" s="32" t="s">
        <v>38</v>
      </c>
      <c r="C34" s="57"/>
      <c r="D34" s="63">
        <f>IFERROR(+((F10/C24)+F19)/C25,0)</f>
        <v>0</v>
      </c>
      <c r="E34" s="64" t="s">
        <v>28</v>
      </c>
      <c r="F34" s="42"/>
      <c r="G34" s="66">
        <f>IFERROR(1-D34," ")</f>
        <v>1</v>
      </c>
    </row>
    <row r="35" spans="2:7" x14ac:dyDescent="0.2">
      <c r="B35" s="30"/>
      <c r="C35" s="57"/>
      <c r="D35" s="53"/>
      <c r="E35" s="31"/>
      <c r="F35" s="42"/>
      <c r="G35" s="43"/>
    </row>
    <row r="36" spans="2:7" x14ac:dyDescent="0.2">
      <c r="B36" s="30"/>
      <c r="C36" s="57"/>
      <c r="D36" s="53"/>
      <c r="E36" s="31"/>
      <c r="F36" s="42"/>
      <c r="G36" s="43"/>
    </row>
    <row r="37" spans="2:7" x14ac:dyDescent="0.2">
      <c r="B37" s="67" t="s">
        <v>37</v>
      </c>
      <c r="C37" s="57"/>
      <c r="D37" s="53"/>
      <c r="E37" s="31"/>
      <c r="F37" s="42"/>
      <c r="G37" s="43"/>
    </row>
    <row r="38" spans="2:7" s="49" customFormat="1" ht="29" customHeight="1" x14ac:dyDescent="0.25">
      <c r="B38" s="68" t="str">
        <f>(_xlfn.IFS(D33=0,"Pendiente",D33&lt;=45%,"Tu PRECIO DE VENTA está cubriendo perfectamente el costo (dinero que gastas) en comprar los Insumos para preparar ese PLATO ✅",D33&gt;45%,"Revisar PRECIO actual y evalua el resto de gastos para determinar el PUNTO DE EQUILIBRIO ✔︎"))</f>
        <v>Pendiente</v>
      </c>
      <c r="C38" s="69"/>
      <c r="D38" s="70"/>
      <c r="E38" s="71"/>
      <c r="F38" s="72"/>
      <c r="G38" s="73"/>
    </row>
    <row r="39" spans="2:7" s="49" customFormat="1" ht="29" customHeight="1" thickBot="1" x14ac:dyDescent="0.3">
      <c r="B39" s="74" t="str">
        <f>_xlfn.CONCAT("ADEMAS:"," ",_xlfn.IFS(D34=0,"Pendiente",D34&gt;=85%,"Tus  gastos de Operación te están dejando sin UTILIDAD ✔︎",D34&lt;85%,"Tu margen de UTILIDAD esta positivo. No dejes de revisar tus costos mensualmente 😀"))</f>
        <v>ADEMAS: Pendiente</v>
      </c>
      <c r="C39" s="75"/>
      <c r="D39" s="76"/>
      <c r="E39" s="77"/>
      <c r="F39" s="78"/>
      <c r="G39" s="79"/>
    </row>
    <row r="42" spans="2:7" ht="17" thickBot="1" x14ac:dyDescent="0.25"/>
    <row r="43" spans="2:7" ht="17" thickBot="1" x14ac:dyDescent="0.25">
      <c r="B43" s="85" t="s">
        <v>35</v>
      </c>
      <c r="C43" s="91" t="s">
        <v>36</v>
      </c>
      <c r="D43" s="92"/>
      <c r="E43" s="93"/>
      <c r="F43" s="94"/>
    </row>
    <row r="44" spans="2:7" ht="34" customHeight="1" x14ac:dyDescent="0.2">
      <c r="B44" s="37" t="s">
        <v>25</v>
      </c>
      <c r="C44" s="38" t="s">
        <v>14</v>
      </c>
      <c r="D44" s="38"/>
      <c r="E44" s="38"/>
      <c r="F44" s="39"/>
      <c r="G44" s="3"/>
    </row>
    <row r="45" spans="2:7" x14ac:dyDescent="0.2">
      <c r="B45" s="30" t="str">
        <f>+B4</f>
        <v>Pagas Alquiler</v>
      </c>
      <c r="C45" s="40">
        <f t="shared" ref="C45:C50" si="2">+F4</f>
        <v>1000000</v>
      </c>
      <c r="D45" s="41" t="str">
        <f>IFERROR(+C45/$F$23," ")</f>
        <v xml:space="preserve"> </v>
      </c>
      <c r="E45" s="42" t="s">
        <v>30</v>
      </c>
      <c r="F45" s="43"/>
    </row>
    <row r="46" spans="2:7" x14ac:dyDescent="0.2">
      <c r="B46" s="30" t="str">
        <f t="shared" ref="B46:B50" si="3">+B5</f>
        <v>Mas de 3 empleados?</v>
      </c>
      <c r="C46" s="40" t="str">
        <f t="shared" si="2"/>
        <v xml:space="preserve"> </v>
      </c>
      <c r="D46" s="41" t="str">
        <f t="shared" ref="D46:D50" si="4">IFERROR(+C46/$F$23," ")</f>
        <v xml:space="preserve"> </v>
      </c>
      <c r="E46" s="42" t="s">
        <v>31</v>
      </c>
      <c r="F46" s="43"/>
    </row>
    <row r="47" spans="2:7" x14ac:dyDescent="0.2">
      <c r="B47" s="30" t="str">
        <f t="shared" si="3"/>
        <v>Tu trabajas en tu restaurante?</v>
      </c>
      <c r="C47" s="40">
        <f t="shared" si="2"/>
        <v>0</v>
      </c>
      <c r="D47" s="41" t="str">
        <f t="shared" si="4"/>
        <v xml:space="preserve"> </v>
      </c>
      <c r="E47" s="42"/>
      <c r="F47" s="43"/>
    </row>
    <row r="48" spans="2:7" x14ac:dyDescent="0.2">
      <c r="B48" s="30" t="str">
        <f t="shared" si="3"/>
        <v>Servicios Públicos Mensuales</v>
      </c>
      <c r="C48" s="40">
        <f t="shared" si="2"/>
        <v>0</v>
      </c>
      <c r="D48" s="41" t="str">
        <f t="shared" si="4"/>
        <v xml:space="preserve"> </v>
      </c>
      <c r="E48" s="42" t="s">
        <v>32</v>
      </c>
      <c r="F48" s="43"/>
    </row>
    <row r="49" spans="2:6" x14ac:dyDescent="0.2">
      <c r="B49" s="30" t="str">
        <f t="shared" si="3"/>
        <v>Desechables (Servilletas, empaques, pitillos)</v>
      </c>
      <c r="C49" s="40">
        <f t="shared" si="2"/>
        <v>0</v>
      </c>
      <c r="D49" s="41" t="str">
        <f t="shared" si="4"/>
        <v xml:space="preserve"> </v>
      </c>
      <c r="E49" s="42" t="s">
        <v>33</v>
      </c>
      <c r="F49" s="43"/>
    </row>
    <row r="50" spans="2:6" x14ac:dyDescent="0.2">
      <c r="B50" s="30" t="str">
        <f t="shared" si="3"/>
        <v>Aseo, Mantenimiento, Otros</v>
      </c>
      <c r="C50" s="40">
        <f t="shared" si="2"/>
        <v>0</v>
      </c>
      <c r="D50" s="41" t="str">
        <f t="shared" si="4"/>
        <v xml:space="preserve"> </v>
      </c>
      <c r="E50" s="42"/>
      <c r="F50" s="43"/>
    </row>
    <row r="51" spans="2:6" ht="17" thickBot="1" x14ac:dyDescent="0.25">
      <c r="B51" s="44" t="s">
        <v>11</v>
      </c>
      <c r="C51" s="45">
        <f>SUM(C45:C50)</f>
        <v>1000000</v>
      </c>
      <c r="D51" s="48">
        <f>SUM(D45:D50)</f>
        <v>0</v>
      </c>
      <c r="E51" s="46"/>
      <c r="F51" s="47"/>
    </row>
  </sheetData>
  <mergeCells count="2">
    <mergeCell ref="C29:D29"/>
    <mergeCell ref="C25:D25"/>
  </mergeCells>
  <hyperlinks>
    <hyperlink ref="G18" r:id="rId1" xr:uid="{0CFA17A6-9F62-BA45-BF02-F727FF402DE7}"/>
    <hyperlink ref="G17" r:id="rId2" xr:uid="{3963F9BD-B5D8-E044-A8AD-6B9A05081A36}"/>
    <hyperlink ref="F1" r:id="rId3" xr:uid="{F4FA09C7-0114-0448-83B3-18381A584D28}"/>
    <hyperlink ref="G6" r:id="rId4" xr:uid="{94D1838A-D7C6-9C47-A145-65A10319CD21}"/>
  </hyperlinks>
  <pageMargins left="0.7" right="0.7" top="0.75" bottom="0.75" header="0.3" footer="0.3"/>
  <pageSetup scale="47" orientation="portrait" horizontalDpi="0" verticalDpi="0"/>
  <colBreaks count="1" manualBreakCount="1">
    <brk id="9" max="1048575" man="1"/>
  </colBreaks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0F720B-4C00-0144-8472-DE83F5EECBA8}">
  <dimension ref="A1:J51"/>
  <sheetViews>
    <sheetView showGridLines="0" tabSelected="1" workbookViewId="0">
      <selection activeCell="A13" sqref="A13"/>
    </sheetView>
  </sheetViews>
  <sheetFormatPr baseColWidth="10" defaultRowHeight="16" x14ac:dyDescent="0.2"/>
  <cols>
    <col min="1" max="1" width="74.83203125" bestFit="1" customWidth="1"/>
    <col min="2" max="2" width="13.33203125" style="14" customWidth="1"/>
    <col min="3" max="3" width="11.6640625" style="5" customWidth="1"/>
    <col min="4" max="4" width="15" style="1" bestFit="1" customWidth="1"/>
    <col min="5" max="5" width="22" customWidth="1"/>
    <col min="6" max="6" width="12" customWidth="1"/>
    <col min="7" max="7" width="15.6640625" customWidth="1"/>
  </cols>
  <sheetData>
    <row r="1" spans="1:7" x14ac:dyDescent="0.2">
      <c r="A1" t="s">
        <v>40</v>
      </c>
      <c r="E1" t="s">
        <v>41</v>
      </c>
    </row>
    <row r="2" spans="1:7" ht="17" thickBot="1" x14ac:dyDescent="0.25"/>
    <row r="3" spans="1:7" ht="17" thickBot="1" x14ac:dyDescent="0.25">
      <c r="A3" s="9" t="s">
        <v>17</v>
      </c>
      <c r="B3" s="15" t="s">
        <v>1</v>
      </c>
      <c r="C3" s="16" t="s">
        <v>2</v>
      </c>
      <c r="D3" s="12" t="s">
        <v>3</v>
      </c>
      <c r="E3" s="13" t="s">
        <v>14</v>
      </c>
    </row>
    <row r="4" spans="1:7" x14ac:dyDescent="0.2">
      <c r="A4" s="30" t="s">
        <v>0</v>
      </c>
      <c r="B4" s="17" t="s">
        <v>13</v>
      </c>
      <c r="C4" s="18"/>
      <c r="D4" s="31">
        <v>3000000</v>
      </c>
      <c r="E4" s="50">
        <f>IF(B4="x",D4,0)</f>
        <v>3000000</v>
      </c>
    </row>
    <row r="5" spans="1:7" x14ac:dyDescent="0.2">
      <c r="A5" s="30" t="s">
        <v>4</v>
      </c>
      <c r="B5" s="19" t="s">
        <v>13</v>
      </c>
      <c r="C5" s="20"/>
      <c r="D5" s="31">
        <v>3000000</v>
      </c>
      <c r="E5" s="50">
        <f>IFERROR(_xlfn.IFS(B5="x",D5,C5="x",D5)," ")</f>
        <v>3000000</v>
      </c>
    </row>
    <row r="6" spans="1:7" x14ac:dyDescent="0.2">
      <c r="A6" s="30" t="s">
        <v>5</v>
      </c>
      <c r="B6" s="19" t="s">
        <v>13</v>
      </c>
      <c r="C6" s="20"/>
      <c r="D6" s="31">
        <v>1000000</v>
      </c>
      <c r="E6" s="50">
        <f t="shared" ref="E6:E9" si="0">IF(B6="x",D6,0)</f>
        <v>1000000</v>
      </c>
      <c r="F6" t="s">
        <v>6</v>
      </c>
    </row>
    <row r="7" spans="1:7" x14ac:dyDescent="0.2">
      <c r="A7" s="30" t="s">
        <v>7</v>
      </c>
      <c r="B7" s="19" t="s">
        <v>13</v>
      </c>
      <c r="C7" s="20"/>
      <c r="D7" s="31">
        <v>200000</v>
      </c>
      <c r="E7" s="50">
        <f t="shared" si="0"/>
        <v>200000</v>
      </c>
    </row>
    <row r="8" spans="1:7" x14ac:dyDescent="0.2">
      <c r="A8" s="33" t="s">
        <v>8</v>
      </c>
      <c r="B8" s="19" t="s">
        <v>13</v>
      </c>
      <c r="C8" s="20"/>
      <c r="D8" s="31">
        <v>150000</v>
      </c>
      <c r="E8" s="50">
        <f t="shared" si="0"/>
        <v>150000</v>
      </c>
      <c r="F8" t="s">
        <v>10</v>
      </c>
    </row>
    <row r="9" spans="1:7" ht="18" thickBot="1" x14ac:dyDescent="0.25">
      <c r="A9" s="32" t="s">
        <v>34</v>
      </c>
      <c r="B9" s="19" t="s">
        <v>13</v>
      </c>
      <c r="C9" s="20"/>
      <c r="D9" s="31">
        <v>200000</v>
      </c>
      <c r="E9" s="50">
        <f t="shared" si="0"/>
        <v>200000</v>
      </c>
      <c r="F9" t="s">
        <v>10</v>
      </c>
    </row>
    <row r="10" spans="1:7" ht="31" customHeight="1" thickBot="1" x14ac:dyDescent="0.25">
      <c r="A10" s="6" t="s">
        <v>11</v>
      </c>
      <c r="B10" s="23"/>
      <c r="C10" s="24"/>
      <c r="D10" s="11"/>
      <c r="E10" s="8">
        <f>SUM(E4:E9)</f>
        <v>7550000</v>
      </c>
    </row>
    <row r="11" spans="1:7" x14ac:dyDescent="0.2">
      <c r="E11" s="1"/>
    </row>
    <row r="12" spans="1:7" x14ac:dyDescent="0.2">
      <c r="E12" s="1"/>
    </row>
    <row r="13" spans="1:7" x14ac:dyDescent="0.2">
      <c r="E13" s="1"/>
    </row>
    <row r="14" spans="1:7" x14ac:dyDescent="0.2">
      <c r="A14" s="2" t="s">
        <v>18</v>
      </c>
      <c r="E14" s="1"/>
    </row>
    <row r="15" spans="1:7" ht="26" customHeight="1" thickBot="1" x14ac:dyDescent="0.25">
      <c r="A15" t="s">
        <v>12</v>
      </c>
      <c r="B15" s="25">
        <v>80</v>
      </c>
    </row>
    <row r="16" spans="1:7" ht="17" thickBot="1" x14ac:dyDescent="0.25">
      <c r="A16" s="9"/>
      <c r="B16" s="15" t="s">
        <v>1</v>
      </c>
      <c r="C16" s="16" t="s">
        <v>2</v>
      </c>
      <c r="D16" s="12" t="s">
        <v>3</v>
      </c>
      <c r="E16" s="13"/>
      <c r="G16" s="1"/>
    </row>
    <row r="17" spans="1:10" x14ac:dyDescent="0.2">
      <c r="A17" s="33" t="s">
        <v>42</v>
      </c>
      <c r="B17" s="17" t="s">
        <v>13</v>
      </c>
      <c r="C17" s="18"/>
      <c r="D17" s="31">
        <v>4000</v>
      </c>
      <c r="E17" s="50">
        <f>IFERROR(IF(B17="x",(D17*B15),((E23*50%)/B15))," ")</f>
        <v>320000</v>
      </c>
      <c r="F17" s="81" t="s">
        <v>9</v>
      </c>
      <c r="G17" s="1"/>
    </row>
    <row r="18" spans="1:10" ht="18" thickBot="1" x14ac:dyDescent="0.25">
      <c r="A18" s="32" t="s">
        <v>26</v>
      </c>
      <c r="B18" s="21"/>
      <c r="C18" s="22" t="s">
        <v>13</v>
      </c>
      <c r="D18" s="31">
        <v>0</v>
      </c>
      <c r="E18" s="50">
        <f>IFERROR(_xlfn.IFS(B18="x",D18,C18="x",(E17*10%),C18=" ",(E17*10%)),0)</f>
        <v>32000</v>
      </c>
      <c r="F18" s="80" t="s">
        <v>15</v>
      </c>
    </row>
    <row r="19" spans="1:10" ht="32" customHeight="1" thickBot="1" x14ac:dyDescent="0.25">
      <c r="A19" s="6" t="s">
        <v>16</v>
      </c>
      <c r="B19" s="26"/>
      <c r="C19" s="27"/>
      <c r="D19" s="7"/>
      <c r="E19" s="8">
        <f>IFERROR((E17+E18)/B15," ")</f>
        <v>4400</v>
      </c>
    </row>
    <row r="20" spans="1:10" x14ac:dyDescent="0.2">
      <c r="E20" s="1"/>
    </row>
    <row r="21" spans="1:10" ht="17" thickBot="1" x14ac:dyDescent="0.25">
      <c r="E21" s="1"/>
    </row>
    <row r="22" spans="1:10" ht="17" thickBot="1" x14ac:dyDescent="0.25">
      <c r="A22" s="9" t="s">
        <v>19</v>
      </c>
      <c r="B22" s="15" t="s">
        <v>1</v>
      </c>
      <c r="C22" s="16" t="s">
        <v>2</v>
      </c>
      <c r="D22" s="12" t="s">
        <v>3</v>
      </c>
      <c r="E22" s="13"/>
      <c r="F22" s="51"/>
      <c r="G22" s="4"/>
    </row>
    <row r="23" spans="1:10" ht="17" thickBot="1" x14ac:dyDescent="0.25">
      <c r="A23" s="30" t="s">
        <v>27</v>
      </c>
      <c r="B23" s="28" t="s">
        <v>13</v>
      </c>
      <c r="C23" s="29"/>
      <c r="D23" s="31">
        <v>9000000</v>
      </c>
      <c r="E23" s="52">
        <f>IFERROR(_xlfn.IFS(B23="x",D23,C23="x",0)," ")</f>
        <v>9000000</v>
      </c>
      <c r="F23" s="43"/>
      <c r="G23" s="3"/>
    </row>
    <row r="24" spans="1:10" ht="17" thickBot="1" x14ac:dyDescent="0.25">
      <c r="A24" s="30" t="s">
        <v>21</v>
      </c>
      <c r="B24" s="28">
        <v>300</v>
      </c>
      <c r="C24" s="53"/>
      <c r="D24" s="31"/>
      <c r="E24" s="42"/>
      <c r="F24" s="54"/>
      <c r="G24" s="3"/>
      <c r="J24" s="4"/>
    </row>
    <row r="25" spans="1:10" x14ac:dyDescent="0.2">
      <c r="A25" s="30" t="s">
        <v>20</v>
      </c>
      <c r="B25" s="98">
        <f>IFERROR(+E23/B24," ")</f>
        <v>30000</v>
      </c>
      <c r="C25" s="98"/>
      <c r="D25" s="55"/>
      <c r="E25" s="42"/>
      <c r="F25" s="56"/>
    </row>
    <row r="26" spans="1:10" x14ac:dyDescent="0.2">
      <c r="A26" s="30"/>
      <c r="B26" s="57"/>
      <c r="C26" s="53"/>
      <c r="D26" s="31"/>
      <c r="E26" s="42"/>
      <c r="F26" s="56"/>
    </row>
    <row r="27" spans="1:10" x14ac:dyDescent="0.2">
      <c r="A27" s="30"/>
      <c r="B27" s="58"/>
      <c r="C27" s="53"/>
      <c r="D27" s="31"/>
      <c r="E27" s="42"/>
      <c r="F27" s="56"/>
    </row>
    <row r="28" spans="1:10" x14ac:dyDescent="0.2">
      <c r="A28" s="30"/>
      <c r="B28" s="58"/>
      <c r="C28" s="59">
        <v>0.3</v>
      </c>
      <c r="D28" s="31"/>
      <c r="E28" s="42"/>
      <c r="F28" s="56"/>
    </row>
    <row r="29" spans="1:10" ht="32" customHeight="1" x14ac:dyDescent="0.2">
      <c r="A29" s="32" t="s">
        <v>23</v>
      </c>
      <c r="B29" s="97">
        <f>+E19</f>
        <v>4400</v>
      </c>
      <c r="C29" s="97"/>
      <c r="D29" s="60" t="s">
        <v>22</v>
      </c>
      <c r="E29" s="31"/>
      <c r="F29" s="61">
        <f>IFERROR(CEILING((+E19+(E19*C51))/(1-C28),1000)," ")</f>
        <v>12000</v>
      </c>
      <c r="H29" s="3"/>
    </row>
    <row r="30" spans="1:10" x14ac:dyDescent="0.2">
      <c r="A30" s="30" t="s">
        <v>24</v>
      </c>
      <c r="B30" s="57"/>
      <c r="C30" s="53"/>
      <c r="D30" s="31"/>
      <c r="E30" s="42"/>
      <c r="F30" s="43"/>
      <c r="G30" s="4"/>
    </row>
    <row r="31" spans="1:10" x14ac:dyDescent="0.2">
      <c r="A31" s="30"/>
      <c r="B31" s="57"/>
      <c r="C31" s="53"/>
      <c r="D31" s="31"/>
      <c r="E31" s="42"/>
      <c r="F31" s="43"/>
    </row>
    <row r="32" spans="1:10" x14ac:dyDescent="0.2">
      <c r="A32" s="30"/>
      <c r="B32" s="57"/>
      <c r="C32" s="53"/>
      <c r="D32" s="31"/>
      <c r="E32" s="42"/>
      <c r="F32" s="43"/>
    </row>
    <row r="33" spans="1:6" x14ac:dyDescent="0.2">
      <c r="A33" s="33" t="s">
        <v>39</v>
      </c>
      <c r="B33" s="62"/>
      <c r="C33" s="63">
        <f>IFERROR(+B29/F29,0)</f>
        <v>0.36666666666666664</v>
      </c>
      <c r="D33" s="64" t="s">
        <v>29</v>
      </c>
      <c r="E33" s="65"/>
      <c r="F33" s="66">
        <f>IFERROR(1-C33," ")</f>
        <v>0.6333333333333333</v>
      </c>
    </row>
    <row r="34" spans="1:6" ht="17" x14ac:dyDescent="0.2">
      <c r="A34" s="32" t="s">
        <v>38</v>
      </c>
      <c r="B34" s="57"/>
      <c r="C34" s="63">
        <f>IFERROR(+((E10/B24)+E19)/B25,0)</f>
        <v>0.98555555555555563</v>
      </c>
      <c r="D34" s="64" t="s">
        <v>28</v>
      </c>
      <c r="E34" s="42"/>
      <c r="F34" s="66">
        <f>IFERROR(1-C34," ")</f>
        <v>1.4444444444444371E-2</v>
      </c>
    </row>
    <row r="35" spans="1:6" x14ac:dyDescent="0.2">
      <c r="A35" s="30"/>
      <c r="B35" s="57"/>
      <c r="C35" s="53"/>
      <c r="D35" s="31"/>
      <c r="E35" s="42"/>
      <c r="F35" s="43"/>
    </row>
    <row r="36" spans="1:6" x14ac:dyDescent="0.2">
      <c r="A36" s="30"/>
      <c r="B36" s="57"/>
      <c r="C36" s="53"/>
      <c r="D36" s="31"/>
      <c r="E36" s="42"/>
      <c r="F36" s="43"/>
    </row>
    <row r="37" spans="1:6" x14ac:dyDescent="0.2">
      <c r="A37" s="67" t="s">
        <v>37</v>
      </c>
      <c r="B37" s="57"/>
      <c r="C37" s="53"/>
      <c r="D37" s="31"/>
      <c r="E37" s="42"/>
      <c r="F37" s="43"/>
    </row>
    <row r="38" spans="1:6" s="49" customFormat="1" ht="29" customHeight="1" x14ac:dyDescent="0.25">
      <c r="A38" s="68" t="str">
        <f>(_xlfn.IFS(C33=0,"Pendiente",C33&lt;=45%,"Tu PRECIO DE VENTA está cubriendo perfectamente el costo (dinero que gastas) en comprar los Insumos para preparar ese PLATO ✅",C33&gt;45%,"Revisar PRECIO actual y evalua el resto de gastos para determinar el PUNTO DE EQUILIBRIO ✔︎"))</f>
        <v>Tu PRECIO DE VENTA está cubriendo perfectamente el costo (dinero que gastas) en comprar los Insumos para preparar ese PLATO ✅</v>
      </c>
      <c r="B38" s="69"/>
      <c r="C38" s="70"/>
      <c r="D38" s="71"/>
      <c r="E38" s="72"/>
      <c r="F38" s="73"/>
    </row>
    <row r="39" spans="1:6" s="49" customFormat="1" ht="29" customHeight="1" thickBot="1" x14ac:dyDescent="0.3">
      <c r="A39" s="74" t="str">
        <f>_xlfn.CONCAT("ADEMAS:"," ",_xlfn.IFS(C34=0,"Pendiente",C34&gt;=85%,"Tus  gastos de Operación te están dejando sin UTILIDAD ✔︎",C34&lt;85%,"Tu margen de UTILIDAD esta positivo. No dejes de revisar tus costos mensualmente 😀"))</f>
        <v>ADEMAS: Tus  gastos de Operación te están dejando sin UTILIDAD ✔︎</v>
      </c>
      <c r="B39" s="75"/>
      <c r="C39" s="76"/>
      <c r="D39" s="77"/>
      <c r="E39" s="78"/>
      <c r="F39" s="79"/>
    </row>
    <row r="42" spans="1:6" ht="17" thickBot="1" x14ac:dyDescent="0.25"/>
    <row r="43" spans="1:6" ht="17" thickBot="1" x14ac:dyDescent="0.25">
      <c r="A43" s="9" t="s">
        <v>35</v>
      </c>
      <c r="B43" s="34" t="s">
        <v>36</v>
      </c>
      <c r="C43" s="35"/>
      <c r="D43" s="10"/>
      <c r="E43" s="36"/>
    </row>
    <row r="44" spans="1:6" ht="34" customHeight="1" x14ac:dyDescent="0.2">
      <c r="A44" s="37" t="s">
        <v>25</v>
      </c>
      <c r="B44" s="38" t="s">
        <v>14</v>
      </c>
      <c r="C44" s="38"/>
      <c r="D44" s="38"/>
      <c r="E44" s="39"/>
      <c r="F44" s="3"/>
    </row>
    <row r="45" spans="1:6" x14ac:dyDescent="0.2">
      <c r="A45" s="30" t="str">
        <f>+A4</f>
        <v>Pagas Alquiler</v>
      </c>
      <c r="B45" s="40">
        <f t="shared" ref="B45:B50" si="1">+E4</f>
        <v>3000000</v>
      </c>
      <c r="C45" s="41">
        <f>IFERROR(+B45/$E$23," ")</f>
        <v>0.33333333333333331</v>
      </c>
      <c r="D45" s="42" t="s">
        <v>30</v>
      </c>
      <c r="E45" s="43"/>
    </row>
    <row r="46" spans="1:6" x14ac:dyDescent="0.2">
      <c r="A46" s="30" t="str">
        <f t="shared" ref="A46:A50" si="2">+A5</f>
        <v>Mas de 3 empleados?</v>
      </c>
      <c r="B46" s="40">
        <f t="shared" si="1"/>
        <v>3000000</v>
      </c>
      <c r="C46" s="41">
        <f t="shared" ref="C46:C50" si="3">IFERROR(+B46/$E$23," ")</f>
        <v>0.33333333333333331</v>
      </c>
      <c r="D46" s="42" t="s">
        <v>31</v>
      </c>
      <c r="E46" s="43"/>
    </row>
    <row r="47" spans="1:6" x14ac:dyDescent="0.2">
      <c r="A47" s="30" t="str">
        <f t="shared" si="2"/>
        <v>Tu trabajas en tu restaurante?</v>
      </c>
      <c r="B47" s="40">
        <f t="shared" si="1"/>
        <v>1000000</v>
      </c>
      <c r="C47" s="41">
        <f t="shared" si="3"/>
        <v>0.1111111111111111</v>
      </c>
      <c r="D47" s="42"/>
      <c r="E47" s="43"/>
    </row>
    <row r="48" spans="1:6" x14ac:dyDescent="0.2">
      <c r="A48" s="30" t="str">
        <f t="shared" si="2"/>
        <v>Servicios Públicos Mensuales</v>
      </c>
      <c r="B48" s="40">
        <f t="shared" si="1"/>
        <v>200000</v>
      </c>
      <c r="C48" s="41">
        <f t="shared" si="3"/>
        <v>2.2222222222222223E-2</v>
      </c>
      <c r="D48" s="42" t="s">
        <v>32</v>
      </c>
      <c r="E48" s="43"/>
    </row>
    <row r="49" spans="1:5" x14ac:dyDescent="0.2">
      <c r="A49" s="30" t="str">
        <f t="shared" si="2"/>
        <v>Desechables (Servilletas, empaques, pitillos)</v>
      </c>
      <c r="B49" s="40">
        <f t="shared" si="1"/>
        <v>150000</v>
      </c>
      <c r="C49" s="41">
        <f t="shared" si="3"/>
        <v>1.6666666666666666E-2</v>
      </c>
      <c r="D49" s="42" t="s">
        <v>33</v>
      </c>
      <c r="E49" s="43"/>
    </row>
    <row r="50" spans="1:5" x14ac:dyDescent="0.2">
      <c r="A50" s="30" t="str">
        <f t="shared" si="2"/>
        <v>Aseo, Mantenimiento, Otros</v>
      </c>
      <c r="B50" s="40">
        <f t="shared" si="1"/>
        <v>200000</v>
      </c>
      <c r="C50" s="41">
        <f t="shared" si="3"/>
        <v>2.2222222222222223E-2</v>
      </c>
      <c r="D50" s="42"/>
      <c r="E50" s="43"/>
    </row>
    <row r="51" spans="1:5" ht="17" thickBot="1" x14ac:dyDescent="0.25">
      <c r="A51" s="44" t="s">
        <v>11</v>
      </c>
      <c r="B51" s="45">
        <f>SUM(B45:B50)</f>
        <v>7550000</v>
      </c>
      <c r="C51" s="48">
        <f>SUM(C45:C50)</f>
        <v>0.83888888888888891</v>
      </c>
      <c r="D51" s="46"/>
      <c r="E51" s="47"/>
    </row>
  </sheetData>
  <mergeCells count="2">
    <mergeCell ref="B25:C25"/>
    <mergeCell ref="B29:C29"/>
  </mergeCells>
  <hyperlinks>
    <hyperlink ref="F18" r:id="rId1" xr:uid="{AE28428B-0485-8E4D-9484-93DE31CE3833}"/>
    <hyperlink ref="F17" r:id="rId2" xr:uid="{008E0B2D-CE5D-2B4C-829C-61B972567E15}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Plantilla</vt:lpstr>
      <vt:lpstr>Ejemplo</vt:lpstr>
      <vt:lpstr>Plantilla!Print_Area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2022-01-08T18:37:30Z</dcterms:created>
  <dcterms:modified xsi:type="dcterms:W3CDTF">2022-06-30T20:36:42Z</dcterms:modified>
</cp:coreProperties>
</file>